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7" activeTab="0"/>
  </bookViews>
  <sheets>
    <sheet name="Karakterlap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toxik</author>
  </authors>
  <commentList>
    <comment ref="B34" authorId="0">
      <text>
        <r>
          <rPr>
            <b/>
            <sz val="9"/>
            <rFont val="Tahoma"/>
            <family val="0"/>
          </rPr>
          <t>toxik:</t>
        </r>
        <r>
          <rPr>
            <sz val="9"/>
            <rFont val="Tahoma"/>
            <family val="0"/>
          </rPr>
          <t xml:space="preserve">
Az előnyöket negatív, a hátrányokat pozitív számként kezeld.</t>
        </r>
      </text>
    </comment>
    <comment ref="B31" authorId="0">
      <text>
        <r>
          <rPr>
            <b/>
            <sz val="9"/>
            <rFont val="Tahoma"/>
            <family val="0"/>
          </rPr>
          <t>toxik:</t>
        </r>
        <r>
          <rPr>
            <sz val="9"/>
            <rFont val="Tahoma"/>
            <family val="0"/>
          </rPr>
          <t xml:space="preserve">
a tapasztalati szint után ne tegyél pontot!</t>
        </r>
      </text>
    </comment>
    <comment ref="E22" authorId="0">
      <text>
        <r>
          <rPr>
            <b/>
            <sz val="9"/>
            <rFont val="Tahoma"/>
            <family val="0"/>
          </rPr>
          <t>toxik:</t>
        </r>
        <r>
          <rPr>
            <sz val="9"/>
            <rFont val="Tahoma"/>
            <family val="0"/>
          </rPr>
          <t xml:space="preserve">
a pszi használati szint után ne tegyél pontot!</t>
        </r>
      </text>
    </comment>
    <comment ref="I15" authorId="0">
      <text>
        <r>
          <rPr>
            <b/>
            <sz val="9"/>
            <rFont val="Tahoma"/>
            <family val="0"/>
          </rPr>
          <t>toxik:</t>
        </r>
        <r>
          <rPr>
            <sz val="9"/>
            <rFont val="Tahoma"/>
            <family val="0"/>
          </rPr>
          <t xml:space="preserve">
A KP értékét csak azokhoz a képzetségekhez írd oda, amit magadnak vásároltál.
És ne feledkezz meg arról, hogy egy KP beváltható 3%-ra.</t>
        </r>
      </text>
    </comment>
    <comment ref="M15" authorId="0">
      <text>
        <r>
          <rPr>
            <b/>
            <sz val="9"/>
            <rFont val="Tahoma"/>
            <family val="0"/>
          </rPr>
          <t>toxik:</t>
        </r>
        <r>
          <rPr>
            <sz val="9"/>
            <rFont val="Tahoma"/>
            <family val="0"/>
          </rPr>
          <t xml:space="preserve">
A KP értékét csak azokhoz a képzetségekhez írd oda, amit magadnak vásároltál.
És ne feledkezz meg arról, hogy egy KP beváltható 3%-ra.</t>
        </r>
      </text>
    </comment>
  </commentList>
</comments>
</file>

<file path=xl/sharedStrings.xml><?xml version="1.0" encoding="utf-8"?>
<sst xmlns="http://schemas.openxmlformats.org/spreadsheetml/2006/main" count="121" uniqueCount="105">
  <si>
    <t>M.A.G.U.S. Karakterlap</t>
  </si>
  <si>
    <t>Játékos:</t>
  </si>
  <si>
    <t>Név:</t>
  </si>
  <si>
    <t>Fegyver</t>
  </si>
  <si>
    <t>Tám/kör</t>
  </si>
  <si>
    <t>KÉ</t>
  </si>
  <si>
    <t>TÉ</t>
  </si>
  <si>
    <t>VÉ</t>
  </si>
  <si>
    <t>CÉ</t>
  </si>
  <si>
    <t>Sebzés</t>
  </si>
  <si>
    <t>HM/szint</t>
  </si>
  <si>
    <t>Kaszt:</t>
  </si>
  <si>
    <t>Alap</t>
  </si>
  <si>
    <t>-</t>
  </si>
  <si>
    <t>HM</t>
  </si>
  <si>
    <t>Faj:</t>
  </si>
  <si>
    <t>Felhasznált HM</t>
  </si>
  <si>
    <t>el nem osztott HM</t>
  </si>
  <si>
    <t>Jellem:</t>
  </si>
  <si>
    <t>Módosítók</t>
  </si>
  <si>
    <t>Vallás:</t>
  </si>
  <si>
    <t>Fegyver nélkül</t>
  </si>
  <si>
    <t>Szülőföld:</t>
  </si>
  <si>
    <t>Iskola:</t>
  </si>
  <si>
    <t>Erő</t>
  </si>
  <si>
    <t>Ép alap</t>
  </si>
  <si>
    <t>Gyorsaság</t>
  </si>
  <si>
    <t>Ép</t>
  </si>
  <si>
    <t>Ügyesség</t>
  </si>
  <si>
    <t>Állóképesség</t>
  </si>
  <si>
    <t>Fp alap</t>
  </si>
  <si>
    <t>Képzettség</t>
  </si>
  <si>
    <t>KP</t>
  </si>
  <si>
    <t>Fok</t>
  </si>
  <si>
    <t>Kp alap</t>
  </si>
  <si>
    <t>Egészség</t>
  </si>
  <si>
    <t>Fp/szint</t>
  </si>
  <si>
    <t>Kp/szint</t>
  </si>
  <si>
    <t>Szépség</t>
  </si>
  <si>
    <t>Fp</t>
  </si>
  <si>
    <t>Kp</t>
  </si>
  <si>
    <t>Intelligencia</t>
  </si>
  <si>
    <t>el nem költött Kp</t>
  </si>
  <si>
    <t>Akaraterő</t>
  </si>
  <si>
    <t>Mp/szint</t>
  </si>
  <si>
    <t>Asztrál</t>
  </si>
  <si>
    <t>Mp</t>
  </si>
  <si>
    <t>Beszélt nyelvek</t>
  </si>
  <si>
    <t>Pszi alap</t>
  </si>
  <si>
    <t>Pszi/szint</t>
  </si>
  <si>
    <t>Pszi pont</t>
  </si>
  <si>
    <t>TP érték</t>
  </si>
  <si>
    <t>Kaszt</t>
  </si>
  <si>
    <t>Faj</t>
  </si>
  <si>
    <t>Képességpont</t>
  </si>
  <si>
    <t>Pénz</t>
  </si>
  <si>
    <t>Előny &amp; Hátrány:</t>
  </si>
  <si>
    <t>Megnevezés</t>
  </si>
  <si>
    <t>Tp érték</t>
  </si>
  <si>
    <t>Érzékelés</t>
  </si>
  <si>
    <t>Pszi szint</t>
  </si>
  <si>
    <t>TSZ</t>
  </si>
  <si>
    <t>Vért</t>
  </si>
  <si>
    <t>Anyaga</t>
  </si>
  <si>
    <t>SFÉ</t>
  </si>
  <si>
    <t>MGT</t>
  </si>
  <si>
    <t>Mágia ellenállás</t>
  </si>
  <si>
    <t>Statikus asztrálpajzs</t>
  </si>
  <si>
    <t>Statikus mentálpajzs</t>
  </si>
  <si>
    <t>Természetes asztrál</t>
  </si>
  <si>
    <t>Természetes mentál</t>
  </si>
  <si>
    <t>Arany</t>
  </si>
  <si>
    <t>Ezüst</t>
  </si>
  <si>
    <t>Réz</t>
  </si>
  <si>
    <t>Tűzvárázsló</t>
  </si>
  <si>
    <t>Ember</t>
  </si>
  <si>
    <t>Af</t>
  </si>
  <si>
    <t>Pszi</t>
  </si>
  <si>
    <t>Mf</t>
  </si>
  <si>
    <t>írás/olvasás</t>
  </si>
  <si>
    <t>2 Nyelvtudás</t>
  </si>
  <si>
    <t>Lovágás</t>
  </si>
  <si>
    <t>Hajózás</t>
  </si>
  <si>
    <t>Tartozás 2. kategória</t>
  </si>
  <si>
    <t>Dagargian Jahir</t>
  </si>
  <si>
    <t>Szerencse 2. kategória</t>
  </si>
  <si>
    <t>Tűzvarázsló</t>
  </si>
  <si>
    <t>Káosz, Élet</t>
  </si>
  <si>
    <t>Abaszisz</t>
  </si>
  <si>
    <t>Renegát</t>
  </si>
  <si>
    <t>1 Fegyverhasználat</t>
  </si>
  <si>
    <t xml:space="preserve">1 fegyverhasználat </t>
  </si>
  <si>
    <t>Vallásismeret</t>
  </si>
  <si>
    <t>Festészet/Rajzolás</t>
  </si>
  <si>
    <t>Aszisz</t>
  </si>
  <si>
    <t>Közös</t>
  </si>
  <si>
    <t>Szuke</t>
  </si>
  <si>
    <t>Erv</t>
  </si>
  <si>
    <t>Bőrvért</t>
  </si>
  <si>
    <t>bőr</t>
  </si>
  <si>
    <t>Sogron, ill. mostanság az Örök tűz</t>
  </si>
  <si>
    <t>Sárkányfullánk</t>
  </si>
  <si>
    <t>k6+3</t>
  </si>
  <si>
    <t>Etikett (niarei kk.)</t>
  </si>
  <si>
    <t>Kúltúra (niarei kk.)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</si>
</sst>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&quot; ezüst&quot;"/>
    <numFmt numFmtId="165" formatCode="&quot;H-&quot;0000"/>
  </numFmts>
  <fonts count="51">
    <font>
      <sz val="10"/>
      <name val="Arial"/>
      <family val="2"/>
    </font>
    <font>
      <sz val="26"/>
      <color indexed="17"/>
      <name val="Army"/>
      <family val="2"/>
    </font>
    <font>
      <b/>
      <sz val="12"/>
      <name val="Arial"/>
      <family val="2"/>
    </font>
    <font>
      <b/>
      <sz val="18"/>
      <name val="HParkAvenue"/>
      <family val="0"/>
    </font>
    <font>
      <b/>
      <sz val="10"/>
      <name val="Abbess"/>
      <family val="0"/>
    </font>
    <font>
      <sz val="10"/>
      <name val="Agate-HU"/>
      <family val="1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HParkAvenue"/>
      <family val="0"/>
    </font>
    <font>
      <i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b/>
      <sz val="10"/>
      <name val="Agate-H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2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9" fontId="0" fillId="33" borderId="15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10" fontId="0" fillId="33" borderId="15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 vertical="center"/>
    </xf>
    <xf numFmtId="9" fontId="0" fillId="33" borderId="21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9" fontId="0" fillId="33" borderId="0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27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6" fillId="34" borderId="24" xfId="0" applyFont="1" applyFill="1" applyBorder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8" xfId="0" applyNumberFormat="1" applyFont="1" applyFill="1" applyBorder="1" applyAlignment="1">
      <alignment horizontal="center"/>
    </xf>
    <xf numFmtId="0" fontId="0" fillId="35" borderId="30" xfId="0" applyFont="1" applyFill="1" applyBorder="1" applyAlignment="1">
      <alignment horizontal="right"/>
    </xf>
    <xf numFmtId="0" fontId="0" fillId="35" borderId="26" xfId="0" applyFont="1" applyFill="1" applyBorder="1" applyAlignment="1">
      <alignment horizontal="right"/>
    </xf>
    <xf numFmtId="0" fontId="0" fillId="35" borderId="22" xfId="0" applyFont="1" applyFill="1" applyBorder="1" applyAlignment="1">
      <alignment horizontal="left"/>
    </xf>
    <xf numFmtId="0" fontId="0" fillId="35" borderId="14" xfId="0" applyFont="1" applyFill="1" applyBorder="1" applyAlignment="1">
      <alignment horizontal="left"/>
    </xf>
    <xf numFmtId="0" fontId="0" fillId="35" borderId="19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9" fontId="0" fillId="35" borderId="15" xfId="62" applyFill="1" applyBorder="1" applyAlignment="1">
      <alignment horizontal="center"/>
    </xf>
    <xf numFmtId="10" fontId="0" fillId="35" borderId="15" xfId="0" applyNumberFormat="1" applyFont="1" applyFill="1" applyBorder="1" applyAlignment="1">
      <alignment horizontal="center"/>
    </xf>
    <xf numFmtId="9" fontId="0" fillId="35" borderId="15" xfId="62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4" fillId="36" borderId="22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7" fillId="35" borderId="13" xfId="0" applyNumberFormat="1" applyFont="1" applyFill="1" applyBorder="1" applyAlignment="1">
      <alignment horizontal="center"/>
    </xf>
    <xf numFmtId="0" fontId="4" fillId="36" borderId="16" xfId="0" applyFont="1" applyFill="1" applyBorder="1" applyAlignment="1">
      <alignment/>
    </xf>
    <xf numFmtId="0" fontId="7" fillId="35" borderId="13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7" fillId="35" borderId="24" xfId="0" applyFont="1" applyFill="1" applyBorder="1" applyAlignment="1">
      <alignment horizontal="center"/>
    </xf>
    <xf numFmtId="0" fontId="6" fillId="36" borderId="17" xfId="0" applyFont="1" applyFill="1" applyBorder="1" applyAlignment="1">
      <alignment/>
    </xf>
    <xf numFmtId="0" fontId="8" fillId="35" borderId="21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8" fillId="35" borderId="14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0" fillId="37" borderId="14" xfId="0" applyFont="1" applyFill="1" applyBorder="1" applyAlignment="1">
      <alignment wrapText="1"/>
    </xf>
    <xf numFmtId="0" fontId="0" fillId="35" borderId="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15" fillId="35" borderId="13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3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0" xfId="0" applyFont="1" applyFill="1" applyBorder="1" applyAlignment="1">
      <alignment/>
    </xf>
    <xf numFmtId="0" fontId="6" fillId="34" borderId="33" xfId="0" applyFont="1" applyFill="1" applyBorder="1" applyAlignment="1">
      <alignment/>
    </xf>
    <xf numFmtId="0" fontId="5" fillId="35" borderId="16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164" fontId="8" fillId="33" borderId="17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0" fillId="37" borderId="28" xfId="0" applyFont="1" applyFill="1" applyBorder="1" applyAlignment="1">
      <alignment/>
    </xf>
    <xf numFmtId="0" fontId="0" fillId="37" borderId="34" xfId="0" applyFont="1" applyFill="1" applyBorder="1" applyAlignment="1">
      <alignment/>
    </xf>
    <xf numFmtId="0" fontId="0" fillId="37" borderId="35" xfId="0" applyFont="1" applyFill="1" applyBorder="1" applyAlignment="1">
      <alignment/>
    </xf>
    <xf numFmtId="0" fontId="0" fillId="37" borderId="36" xfId="0" applyFont="1" applyFill="1" applyBorder="1" applyAlignment="1">
      <alignment/>
    </xf>
    <xf numFmtId="0" fontId="0" fillId="37" borderId="37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95" zoomScaleNormal="95" zoomScalePageLayoutView="0" workbookViewId="0" topLeftCell="A1">
      <selection activeCell="M25" sqref="M25"/>
    </sheetView>
  </sheetViews>
  <sheetFormatPr defaultColWidth="9.140625" defaultRowHeight="12.75"/>
  <cols>
    <col min="1" max="1" width="1.57421875" style="1" customWidth="1"/>
    <col min="2" max="2" width="14.421875" style="1" customWidth="1"/>
    <col min="3" max="3" width="5.7109375" style="1" customWidth="1"/>
    <col min="4" max="4" width="1.7109375" style="1" customWidth="1"/>
    <col min="5" max="5" width="10.57421875" style="1" customWidth="1"/>
    <col min="6" max="6" width="11.140625" style="1" customWidth="1"/>
    <col min="7" max="7" width="1.7109375" style="1" customWidth="1"/>
    <col min="8" max="8" width="17.8515625" style="1" customWidth="1"/>
    <col min="9" max="9" width="10.140625" style="1" customWidth="1"/>
    <col min="10" max="10" width="6.57421875" style="1" customWidth="1"/>
    <col min="11" max="12" width="8.57421875" style="1" customWidth="1"/>
    <col min="13" max="13" width="6.8515625" style="1" customWidth="1"/>
    <col min="14" max="14" width="10.00390625" style="1" customWidth="1"/>
    <col min="15" max="15" width="1.421875" style="1" customWidth="1"/>
    <col min="16" max="16" width="18.8515625" style="1" customWidth="1"/>
    <col min="17" max="17" width="4.421875" style="1" customWidth="1"/>
    <col min="18" max="16384" width="9.140625" style="1" customWidth="1"/>
  </cols>
  <sheetData>
    <row r="1" spans="1:17" ht="3.75" customHeight="1">
      <c r="A1" s="89"/>
      <c r="B1" s="89"/>
      <c r="C1" s="89"/>
      <c r="D1" s="89"/>
      <c r="E1" s="89"/>
      <c r="F1" s="89"/>
      <c r="G1" s="89"/>
      <c r="H1" s="90" t="s">
        <v>0</v>
      </c>
      <c r="I1" s="90"/>
      <c r="J1" s="90"/>
      <c r="K1" s="90"/>
      <c r="L1" s="90"/>
      <c r="M1" s="90"/>
      <c r="N1" s="90"/>
      <c r="O1" s="90"/>
      <c r="P1" s="90"/>
      <c r="Q1" s="90"/>
    </row>
    <row r="2" spans="1:17" ht="23.25">
      <c r="A2" s="89"/>
      <c r="B2" s="3" t="s">
        <v>1</v>
      </c>
      <c r="C2" s="91"/>
      <c r="D2" s="91"/>
      <c r="E2" s="91"/>
      <c r="F2" s="91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9" customHeight="1">
      <c r="A3" s="89"/>
      <c r="B3" s="89"/>
      <c r="C3" s="89"/>
      <c r="D3" s="89"/>
      <c r="E3" s="89"/>
      <c r="F3" s="89"/>
      <c r="G3" s="89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2.75">
      <c r="A4" s="89"/>
      <c r="B4" s="67" t="s">
        <v>2</v>
      </c>
      <c r="C4" s="92" t="s">
        <v>84</v>
      </c>
      <c r="D4" s="93"/>
      <c r="E4" s="93"/>
      <c r="F4" s="93"/>
      <c r="G4" s="89"/>
      <c r="H4" s="4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6" t="s">
        <v>9</v>
      </c>
      <c r="O4" s="89"/>
      <c r="P4" s="7" t="s">
        <v>10</v>
      </c>
      <c r="Q4" s="8">
        <v>8</v>
      </c>
    </row>
    <row r="5" spans="1:17" ht="12.75">
      <c r="A5" s="89"/>
      <c r="B5" s="68" t="s">
        <v>11</v>
      </c>
      <c r="C5" s="109" t="s">
        <v>86</v>
      </c>
      <c r="D5" s="109"/>
      <c r="E5" s="109"/>
      <c r="F5" s="109"/>
      <c r="G5" s="89"/>
      <c r="H5" s="9" t="s">
        <v>12</v>
      </c>
      <c r="I5" s="10">
        <v>2</v>
      </c>
      <c r="J5" s="10">
        <v>6</v>
      </c>
      <c r="K5" s="10">
        <v>17</v>
      </c>
      <c r="L5" s="10">
        <v>72</v>
      </c>
      <c r="M5" s="10">
        <v>0</v>
      </c>
      <c r="N5" s="11" t="s">
        <v>13</v>
      </c>
      <c r="O5" s="89"/>
      <c r="P5" s="12" t="s">
        <v>14</v>
      </c>
      <c r="Q5" s="13">
        <f>C31*Q4</f>
        <v>48</v>
      </c>
    </row>
    <row r="6" spans="1:17" ht="12.75">
      <c r="A6" s="89"/>
      <c r="B6" s="68" t="s">
        <v>15</v>
      </c>
      <c r="C6" s="109" t="s">
        <v>75</v>
      </c>
      <c r="D6" s="109"/>
      <c r="E6" s="109"/>
      <c r="F6" s="109"/>
      <c r="G6" s="89"/>
      <c r="H6" s="9" t="s">
        <v>16</v>
      </c>
      <c r="I6" s="14" t="s">
        <v>13</v>
      </c>
      <c r="J6" s="10">
        <v>1</v>
      </c>
      <c r="K6" s="10">
        <v>24</v>
      </c>
      <c r="L6" s="10">
        <v>23</v>
      </c>
      <c r="M6" s="10"/>
      <c r="N6" s="11" t="s">
        <v>13</v>
      </c>
      <c r="O6" s="89"/>
      <c r="P6" s="15" t="s">
        <v>17</v>
      </c>
      <c r="Q6" s="16">
        <f>Q5-SUM(J6:M6)</f>
        <v>0</v>
      </c>
    </row>
    <row r="7" spans="1:17" ht="13.5" thickBot="1">
      <c r="A7" s="89"/>
      <c r="B7" s="68" t="s">
        <v>18</v>
      </c>
      <c r="C7" s="109" t="s">
        <v>87</v>
      </c>
      <c r="D7" s="109"/>
      <c r="E7" s="109"/>
      <c r="F7" s="109"/>
      <c r="G7" s="89"/>
      <c r="H7" s="9" t="s">
        <v>19</v>
      </c>
      <c r="I7" s="14" t="s">
        <v>13</v>
      </c>
      <c r="J7" s="14">
        <f>IF(C13&gt;10,C13-10,0)+IF(C14&gt;10,C14-10,0)</f>
        <v>14</v>
      </c>
      <c r="K7" s="14">
        <f>IF(C12&gt;10,C12-10,0)+IF(C13&gt;10,C13-10,0)+IF(C14&gt;10,C14-10,0)</f>
        <v>19</v>
      </c>
      <c r="L7" s="14">
        <f>IF(C13&gt;10,C13-10,0)+IF(C14&gt;10,C14-10,0)</f>
        <v>14</v>
      </c>
      <c r="M7" s="14">
        <f>IF(C14&gt;10,C14-10,0)</f>
        <v>7</v>
      </c>
      <c r="N7" s="11"/>
      <c r="O7" s="89"/>
      <c r="P7" s="28"/>
      <c r="Q7" s="28"/>
    </row>
    <row r="8" spans="1:17" ht="12.75">
      <c r="A8" s="89"/>
      <c r="B8" s="68" t="s">
        <v>20</v>
      </c>
      <c r="C8" s="109" t="s">
        <v>100</v>
      </c>
      <c r="D8" s="109"/>
      <c r="E8" s="109"/>
      <c r="F8" s="109"/>
      <c r="G8" s="89"/>
      <c r="H8" s="81" t="s">
        <v>21</v>
      </c>
      <c r="I8" s="82">
        <f>I5</f>
        <v>2</v>
      </c>
      <c r="J8" s="82">
        <f>SUM(J5:J7)</f>
        <v>21</v>
      </c>
      <c r="K8" s="82">
        <f>SUM(K5:K7)</f>
        <v>60</v>
      </c>
      <c r="L8" s="82">
        <f>SUM(L5:L7)</f>
        <v>109</v>
      </c>
      <c r="M8" s="82">
        <f>SUM(M5:M7)</f>
        <v>7</v>
      </c>
      <c r="N8" s="83"/>
      <c r="O8" s="89"/>
      <c r="P8" s="108" t="s">
        <v>66</v>
      </c>
      <c r="Q8" s="108"/>
    </row>
    <row r="9" spans="1:17" ht="12.75">
      <c r="A9" s="89"/>
      <c r="B9" s="68" t="s">
        <v>22</v>
      </c>
      <c r="C9" s="109" t="s">
        <v>88</v>
      </c>
      <c r="D9" s="109"/>
      <c r="E9" s="109"/>
      <c r="F9" s="109"/>
      <c r="G9" s="89"/>
      <c r="H9" s="84" t="s">
        <v>101</v>
      </c>
      <c r="I9" s="85">
        <v>1</v>
      </c>
      <c r="J9" s="85">
        <v>34</v>
      </c>
      <c r="K9" s="85">
        <v>87</v>
      </c>
      <c r="L9" s="85">
        <v>133</v>
      </c>
      <c r="M9" s="85"/>
      <c r="N9" s="61" t="s">
        <v>102</v>
      </c>
      <c r="O9" s="89"/>
      <c r="P9" s="65" t="s">
        <v>67</v>
      </c>
      <c r="Q9" s="65">
        <f>(C20-10)+F25</f>
        <v>33</v>
      </c>
    </row>
    <row r="10" spans="1:17" ht="12.75">
      <c r="A10" s="89"/>
      <c r="B10" s="69" t="s">
        <v>23</v>
      </c>
      <c r="C10" s="94" t="s">
        <v>89</v>
      </c>
      <c r="D10" s="94"/>
      <c r="E10" s="94"/>
      <c r="F10" s="94"/>
      <c r="G10" s="89"/>
      <c r="H10" s="18"/>
      <c r="I10" s="2"/>
      <c r="J10" s="2"/>
      <c r="K10" s="2"/>
      <c r="L10" s="2"/>
      <c r="M10" s="2"/>
      <c r="N10" s="17"/>
      <c r="O10" s="89"/>
      <c r="P10" s="65" t="s">
        <v>68</v>
      </c>
      <c r="Q10" s="65">
        <f>(C19-10)+F25</f>
        <v>37</v>
      </c>
    </row>
    <row r="11" spans="1:17" ht="12.75">
      <c r="A11" s="89"/>
      <c r="B11" s="95"/>
      <c r="C11" s="95"/>
      <c r="D11" s="95"/>
      <c r="E11" s="95"/>
      <c r="F11" s="95"/>
      <c r="G11" s="89"/>
      <c r="H11" s="18"/>
      <c r="I11" s="2"/>
      <c r="J11" s="2"/>
      <c r="K11" s="2"/>
      <c r="L11" s="2"/>
      <c r="M11" s="2"/>
      <c r="N11" s="17"/>
      <c r="O11" s="89"/>
      <c r="P11" s="65" t="s">
        <v>69</v>
      </c>
      <c r="Q11" s="65">
        <v>3</v>
      </c>
    </row>
    <row r="12" spans="1:17" ht="13.5" thickBot="1">
      <c r="A12" s="89"/>
      <c r="B12" s="70" t="s">
        <v>24</v>
      </c>
      <c r="C12" s="71">
        <v>15</v>
      </c>
      <c r="D12" s="96"/>
      <c r="E12" s="7" t="s">
        <v>25</v>
      </c>
      <c r="F12" s="20">
        <v>5</v>
      </c>
      <c r="G12" s="89"/>
      <c r="H12" s="18"/>
      <c r="I12" s="2"/>
      <c r="J12" s="2"/>
      <c r="K12" s="2"/>
      <c r="L12" s="2"/>
      <c r="M12" s="2"/>
      <c r="N12" s="17"/>
      <c r="O12" s="89"/>
      <c r="P12" s="66" t="s">
        <v>70</v>
      </c>
      <c r="Q12" s="66">
        <v>4</v>
      </c>
    </row>
    <row r="13" spans="1:17" ht="12.75">
      <c r="A13" s="89"/>
      <c r="B13" s="72" t="s">
        <v>26</v>
      </c>
      <c r="C13" s="73">
        <v>17</v>
      </c>
      <c r="D13" s="96"/>
      <c r="E13" s="76" t="s">
        <v>27</v>
      </c>
      <c r="F13" s="77">
        <f>IF(C16&gt;10,C16-10,0)+F12</f>
        <v>12</v>
      </c>
      <c r="G13" s="89"/>
      <c r="H13" s="21"/>
      <c r="I13" s="19"/>
      <c r="J13" s="19"/>
      <c r="K13" s="19"/>
      <c r="L13" s="55"/>
      <c r="M13" s="19"/>
      <c r="N13" s="22"/>
      <c r="O13" s="89"/>
      <c r="P13" s="2"/>
      <c r="Q13" s="2"/>
    </row>
    <row r="14" spans="1:17" ht="12.75">
      <c r="A14" s="89"/>
      <c r="B14" s="72" t="s">
        <v>28</v>
      </c>
      <c r="C14" s="73">
        <v>17</v>
      </c>
      <c r="D14" s="96"/>
      <c r="E14" s="100"/>
      <c r="F14" s="100"/>
      <c r="G14" s="89"/>
      <c r="H14" s="100"/>
      <c r="I14" s="100"/>
      <c r="J14" s="100"/>
      <c r="K14" s="100"/>
      <c r="L14" s="100"/>
      <c r="M14" s="100"/>
      <c r="N14" s="100"/>
      <c r="O14" s="89"/>
      <c r="P14" s="19"/>
      <c r="Q14" s="19"/>
    </row>
    <row r="15" spans="1:17" ht="12.75">
      <c r="A15" s="89"/>
      <c r="B15" s="72" t="s">
        <v>29</v>
      </c>
      <c r="C15" s="73">
        <v>15</v>
      </c>
      <c r="D15" s="96"/>
      <c r="E15" s="7" t="s">
        <v>30</v>
      </c>
      <c r="F15" s="8">
        <v>4</v>
      </c>
      <c r="G15" s="89"/>
      <c r="H15" s="23" t="s">
        <v>31</v>
      </c>
      <c r="I15" s="24" t="s">
        <v>32</v>
      </c>
      <c r="J15" s="25" t="s">
        <v>33</v>
      </c>
      <c r="K15" s="101" t="s">
        <v>31</v>
      </c>
      <c r="L15" s="101"/>
      <c r="M15" s="24" t="s">
        <v>32</v>
      </c>
      <c r="N15" s="25" t="s">
        <v>33</v>
      </c>
      <c r="O15" s="89"/>
      <c r="P15" s="26" t="s">
        <v>34</v>
      </c>
      <c r="Q15" s="8">
        <v>3</v>
      </c>
    </row>
    <row r="16" spans="1:17" ht="12.75">
      <c r="A16" s="89"/>
      <c r="B16" s="72" t="s">
        <v>35</v>
      </c>
      <c r="C16" s="73">
        <v>17</v>
      </c>
      <c r="D16" s="96"/>
      <c r="E16" s="12" t="s">
        <v>36</v>
      </c>
      <c r="F16" s="27">
        <v>7</v>
      </c>
      <c r="G16" s="89"/>
      <c r="H16" s="58" t="s">
        <v>90</v>
      </c>
      <c r="I16" s="28"/>
      <c r="J16" s="60" t="s">
        <v>76</v>
      </c>
      <c r="K16" s="102"/>
      <c r="L16" s="102"/>
      <c r="M16" s="28"/>
      <c r="N16" s="29"/>
      <c r="O16" s="89"/>
      <c r="P16" s="30" t="s">
        <v>37</v>
      </c>
      <c r="Q16" s="27">
        <v>5</v>
      </c>
    </row>
    <row r="17" spans="1:17" ht="12.75">
      <c r="A17" s="89"/>
      <c r="B17" s="72" t="s">
        <v>38</v>
      </c>
      <c r="C17" s="73">
        <v>14</v>
      </c>
      <c r="D17" s="96"/>
      <c r="E17" s="76" t="s">
        <v>39</v>
      </c>
      <c r="F17" s="78">
        <f>IF(C15&gt;10,C15-10,0)+IF(C19&gt;10,C19-10,0)+F16*C31+F15</f>
        <v>58</v>
      </c>
      <c r="G17" s="89"/>
      <c r="H17" s="59" t="s">
        <v>77</v>
      </c>
      <c r="I17" s="2"/>
      <c r="J17" s="61" t="s">
        <v>78</v>
      </c>
      <c r="K17" s="103"/>
      <c r="L17" s="103"/>
      <c r="M17" s="2"/>
      <c r="N17" s="32"/>
      <c r="O17" s="89"/>
      <c r="P17" s="30" t="s">
        <v>40</v>
      </c>
      <c r="Q17" s="13">
        <f>IF(C14&gt;10,C14-10,0)+IF(C18&gt;10,C18-10,0)+Q16*C31+Q15</f>
        <v>45</v>
      </c>
    </row>
    <row r="18" spans="1:17" ht="12.75">
      <c r="A18" s="89"/>
      <c r="B18" s="72" t="s">
        <v>41</v>
      </c>
      <c r="C18" s="73">
        <v>15</v>
      </c>
      <c r="D18" s="96"/>
      <c r="E18" s="100"/>
      <c r="F18" s="100"/>
      <c r="G18" s="89"/>
      <c r="H18" s="59" t="s">
        <v>79</v>
      </c>
      <c r="I18" s="2"/>
      <c r="J18" s="61" t="s">
        <v>76</v>
      </c>
      <c r="K18" s="103"/>
      <c r="L18" s="103"/>
      <c r="M18" s="2"/>
      <c r="N18" s="32"/>
      <c r="O18" s="89"/>
      <c r="P18" s="33" t="s">
        <v>42</v>
      </c>
      <c r="Q18" s="16">
        <f>Q17-SUM(I16:I36)-SUM(M16:M36)</f>
        <v>0</v>
      </c>
    </row>
    <row r="19" spans="1:17" ht="12.75">
      <c r="A19" s="89"/>
      <c r="B19" s="72" t="s">
        <v>43</v>
      </c>
      <c r="C19" s="73">
        <v>17</v>
      </c>
      <c r="D19" s="96"/>
      <c r="E19" s="7" t="s">
        <v>44</v>
      </c>
      <c r="F19" s="8">
        <v>6</v>
      </c>
      <c r="G19" s="89"/>
      <c r="H19" s="59" t="s">
        <v>80</v>
      </c>
      <c r="I19" s="2"/>
      <c r="J19" s="62" t="s">
        <v>76</v>
      </c>
      <c r="K19" s="103"/>
      <c r="L19" s="103"/>
      <c r="M19" s="2"/>
      <c r="N19" s="32"/>
      <c r="O19" s="89"/>
      <c r="P19" s="2"/>
      <c r="Q19" s="2"/>
    </row>
    <row r="20" spans="1:17" ht="12.75">
      <c r="A20" s="89"/>
      <c r="B20" s="72" t="s">
        <v>45</v>
      </c>
      <c r="C20" s="73">
        <v>13</v>
      </c>
      <c r="D20" s="96"/>
      <c r="E20" s="76" t="s">
        <v>46</v>
      </c>
      <c r="F20" s="78">
        <f>C31*F19</f>
        <v>36</v>
      </c>
      <c r="G20" s="89"/>
      <c r="H20" s="59" t="s">
        <v>81</v>
      </c>
      <c r="I20" s="2"/>
      <c r="J20" s="62" t="s">
        <v>76</v>
      </c>
      <c r="K20" s="103"/>
      <c r="L20" s="103"/>
      <c r="M20" s="2"/>
      <c r="N20" s="17"/>
      <c r="O20" s="89"/>
      <c r="P20" s="104" t="s">
        <v>47</v>
      </c>
      <c r="Q20" s="104"/>
    </row>
    <row r="21" spans="1:17" ht="12.75">
      <c r="A21" s="89"/>
      <c r="B21" s="74" t="s">
        <v>59</v>
      </c>
      <c r="C21" s="75">
        <v>15</v>
      </c>
      <c r="D21" s="96"/>
      <c r="E21" s="105"/>
      <c r="F21" s="106"/>
      <c r="G21" s="89"/>
      <c r="H21" s="59" t="s">
        <v>82</v>
      </c>
      <c r="I21" s="2"/>
      <c r="J21" s="62" t="s">
        <v>76</v>
      </c>
      <c r="K21" s="103"/>
      <c r="L21" s="107"/>
      <c r="M21" s="2"/>
      <c r="N21" s="17"/>
      <c r="O21" s="89"/>
      <c r="P21" s="86" t="s">
        <v>94</v>
      </c>
      <c r="Q21" s="87">
        <v>5</v>
      </c>
    </row>
    <row r="22" spans="1:17" ht="12.75">
      <c r="A22" s="89"/>
      <c r="C22" s="35">
        <f>C30-SUM(C12:C21)</f>
        <v>0</v>
      </c>
      <c r="D22" s="96"/>
      <c r="E22" s="7" t="s">
        <v>60</v>
      </c>
      <c r="F22" s="36">
        <v>6</v>
      </c>
      <c r="G22" s="89"/>
      <c r="H22" s="59" t="s">
        <v>91</v>
      </c>
      <c r="I22" s="2">
        <v>27</v>
      </c>
      <c r="J22" s="63" t="s">
        <v>78</v>
      </c>
      <c r="K22" s="103"/>
      <c r="L22" s="103"/>
      <c r="M22" s="2"/>
      <c r="N22" s="17"/>
      <c r="O22" s="89"/>
      <c r="P22" s="86" t="s">
        <v>95</v>
      </c>
      <c r="Q22" s="87">
        <v>4</v>
      </c>
    </row>
    <row r="23" spans="1:17" ht="12.75">
      <c r="A23" s="89"/>
      <c r="B23" s="96"/>
      <c r="C23" s="96"/>
      <c r="D23" s="96"/>
      <c r="E23" s="79" t="s">
        <v>48</v>
      </c>
      <c r="F23" s="80">
        <v>5</v>
      </c>
      <c r="G23" s="89"/>
      <c r="H23" s="59" t="s">
        <v>92</v>
      </c>
      <c r="I23" s="2">
        <v>5</v>
      </c>
      <c r="J23" s="63" t="s">
        <v>76</v>
      </c>
      <c r="K23" s="103"/>
      <c r="L23" s="103"/>
      <c r="M23" s="2"/>
      <c r="N23" s="17"/>
      <c r="O23" s="89"/>
      <c r="P23" s="88" t="s">
        <v>96</v>
      </c>
      <c r="Q23" s="87">
        <v>4</v>
      </c>
    </row>
    <row r="24" spans="1:17" ht="12.75">
      <c r="A24" s="89"/>
      <c r="B24" s="89"/>
      <c r="C24" s="96"/>
      <c r="D24" s="96"/>
      <c r="E24" s="79" t="s">
        <v>49</v>
      </c>
      <c r="F24" s="80">
        <v>4</v>
      </c>
      <c r="G24" s="89"/>
      <c r="H24" s="59" t="s">
        <v>104</v>
      </c>
      <c r="I24" s="2">
        <v>2</v>
      </c>
      <c r="J24" s="61" t="s">
        <v>76</v>
      </c>
      <c r="K24" s="103"/>
      <c r="L24" s="103"/>
      <c r="M24" s="2"/>
      <c r="N24" s="17"/>
      <c r="O24" s="89"/>
      <c r="P24" s="88" t="s">
        <v>97</v>
      </c>
      <c r="Q24" s="87">
        <v>3</v>
      </c>
    </row>
    <row r="25" spans="1:17" ht="12.75">
      <c r="A25" s="89"/>
      <c r="B25" s="89"/>
      <c r="C25" s="96"/>
      <c r="D25" s="96"/>
      <c r="E25" s="76" t="s">
        <v>50</v>
      </c>
      <c r="F25" s="78">
        <f>F24*(F22-1)+F23+(C18-10)</f>
        <v>30</v>
      </c>
      <c r="G25" s="89"/>
      <c r="H25" s="59" t="s">
        <v>93</v>
      </c>
      <c r="I25" s="2">
        <v>3</v>
      </c>
      <c r="J25" s="61" t="s">
        <v>76</v>
      </c>
      <c r="K25" s="103"/>
      <c r="L25" s="103"/>
      <c r="M25" s="2"/>
      <c r="N25" s="17"/>
      <c r="O25" s="89"/>
      <c r="P25" s="38"/>
      <c r="Q25" s="37"/>
    </row>
    <row r="26" spans="1:17" ht="12.75">
      <c r="A26" s="89"/>
      <c r="B26" s="89"/>
      <c r="C26" s="96"/>
      <c r="D26" s="96"/>
      <c r="E26" s="110"/>
      <c r="F26" s="110"/>
      <c r="G26" s="89"/>
      <c r="H26" s="59" t="s">
        <v>103</v>
      </c>
      <c r="I26" s="2">
        <v>8</v>
      </c>
      <c r="J26" s="64" t="s">
        <v>76</v>
      </c>
      <c r="K26" s="103"/>
      <c r="L26" s="103"/>
      <c r="M26" s="2"/>
      <c r="N26" s="17"/>
      <c r="O26" s="89"/>
      <c r="P26" s="38"/>
      <c r="Q26" s="37"/>
    </row>
    <row r="27" spans="1:17" ht="12.75">
      <c r="A27" s="89"/>
      <c r="B27" s="96"/>
      <c r="C27" s="96"/>
      <c r="D27" s="96"/>
      <c r="F27" s="39" t="s">
        <v>51</v>
      </c>
      <c r="G27" s="89"/>
      <c r="H27" s="31"/>
      <c r="I27" s="2"/>
      <c r="J27" s="17"/>
      <c r="K27" s="103"/>
      <c r="L27" s="103"/>
      <c r="M27" s="2"/>
      <c r="N27" s="17"/>
      <c r="O27" s="89"/>
      <c r="P27" s="38"/>
      <c r="Q27" s="37"/>
    </row>
    <row r="28" spans="1:17" ht="12.75">
      <c r="A28" s="89"/>
      <c r="B28" s="7" t="s">
        <v>52</v>
      </c>
      <c r="C28" s="111" t="s">
        <v>74</v>
      </c>
      <c r="D28" s="111"/>
      <c r="E28" s="111"/>
      <c r="F28" s="8">
        <v>3000</v>
      </c>
      <c r="G28" s="89"/>
      <c r="H28" s="31"/>
      <c r="I28" s="2"/>
      <c r="J28" s="17"/>
      <c r="K28" s="103"/>
      <c r="L28" s="103"/>
      <c r="M28" s="2"/>
      <c r="N28" s="17"/>
      <c r="O28" s="89"/>
      <c r="P28" s="38"/>
      <c r="Q28" s="37"/>
    </row>
    <row r="29" spans="1:17" ht="12.75">
      <c r="A29" s="89"/>
      <c r="B29" s="12" t="s">
        <v>53</v>
      </c>
      <c r="C29" s="112" t="s">
        <v>75</v>
      </c>
      <c r="D29" s="112"/>
      <c r="E29" s="112"/>
      <c r="F29" s="27">
        <v>1000</v>
      </c>
      <c r="G29" s="89"/>
      <c r="H29" s="31"/>
      <c r="I29" s="2"/>
      <c r="J29" s="34"/>
      <c r="K29" s="103"/>
      <c r="L29" s="103"/>
      <c r="M29" s="2"/>
      <c r="N29" s="17"/>
      <c r="O29" s="89"/>
      <c r="P29" s="38"/>
      <c r="Q29" s="37"/>
    </row>
    <row r="30" spans="1:17" ht="12.75">
      <c r="A30" s="89"/>
      <c r="B30" s="12" t="s">
        <v>54</v>
      </c>
      <c r="C30" s="112">
        <v>155</v>
      </c>
      <c r="D30" s="112"/>
      <c r="E30" s="112"/>
      <c r="F30" s="27">
        <v>4500</v>
      </c>
      <c r="G30" s="89"/>
      <c r="H30" s="31"/>
      <c r="I30" s="2"/>
      <c r="J30" s="32"/>
      <c r="K30" s="103"/>
      <c r="L30" s="103"/>
      <c r="M30" s="2"/>
      <c r="N30" s="17"/>
      <c r="O30" s="89"/>
      <c r="P30" s="38"/>
      <c r="Q30" s="37"/>
    </row>
    <row r="31" spans="1:17" ht="12.75">
      <c r="A31" s="89"/>
      <c r="B31" s="12" t="s">
        <v>61</v>
      </c>
      <c r="C31" s="121">
        <v>6</v>
      </c>
      <c r="D31" s="121"/>
      <c r="E31" s="121"/>
      <c r="F31" s="27">
        <v>3001</v>
      </c>
      <c r="G31" s="89"/>
      <c r="H31" s="31"/>
      <c r="I31" s="2"/>
      <c r="J31" s="17"/>
      <c r="K31" s="103"/>
      <c r="L31" s="103"/>
      <c r="M31" s="2"/>
      <c r="N31" s="17"/>
      <c r="O31" s="89"/>
      <c r="P31" s="38"/>
      <c r="Q31" s="37"/>
    </row>
    <row r="32" spans="1:17" ht="12.75">
      <c r="A32" s="89"/>
      <c r="B32" s="15" t="s">
        <v>55</v>
      </c>
      <c r="C32" s="114"/>
      <c r="D32" s="114"/>
      <c r="E32" s="114"/>
      <c r="F32" s="16">
        <f>12000+(F36+F37+F38+F39+F40+F41+F42+F43)-(F28+F29+F30+F31)</f>
        <v>449</v>
      </c>
      <c r="G32" s="89"/>
      <c r="H32" s="18"/>
      <c r="I32" s="2"/>
      <c r="J32" s="17"/>
      <c r="K32" s="103"/>
      <c r="L32" s="103"/>
      <c r="M32" s="2"/>
      <c r="N32" s="17"/>
      <c r="O32" s="89"/>
      <c r="P32" s="38"/>
      <c r="Q32" s="37"/>
    </row>
    <row r="33" spans="1:17" ht="12.75">
      <c r="A33" s="89"/>
      <c r="B33" s="110"/>
      <c r="C33" s="110"/>
      <c r="D33" s="110"/>
      <c r="E33" s="110"/>
      <c r="F33" s="110"/>
      <c r="G33" s="89"/>
      <c r="H33" s="18"/>
      <c r="I33" s="2"/>
      <c r="J33" s="17"/>
      <c r="K33" s="103"/>
      <c r="L33" s="103"/>
      <c r="M33" s="2"/>
      <c r="N33" s="17"/>
      <c r="O33" s="89"/>
      <c r="P33" s="38"/>
      <c r="Q33" s="37"/>
    </row>
    <row r="34" spans="1:17" ht="12.75">
      <c r="A34" s="89"/>
      <c r="B34" s="115" t="s">
        <v>56</v>
      </c>
      <c r="C34" s="115"/>
      <c r="D34" s="115"/>
      <c r="E34" s="115"/>
      <c r="F34" s="115"/>
      <c r="G34" s="89"/>
      <c r="H34" s="18"/>
      <c r="I34" s="2"/>
      <c r="J34" s="17"/>
      <c r="K34" s="103"/>
      <c r="L34" s="103"/>
      <c r="M34" s="2"/>
      <c r="N34" s="17"/>
      <c r="O34" s="89"/>
      <c r="P34" s="38"/>
      <c r="Q34" s="37"/>
    </row>
    <row r="35" spans="1:17" ht="12.75">
      <c r="A35" s="89"/>
      <c r="B35" s="116" t="s">
        <v>57</v>
      </c>
      <c r="C35" s="116"/>
      <c r="D35" s="116"/>
      <c r="E35" s="116"/>
      <c r="F35" s="40" t="s">
        <v>58</v>
      </c>
      <c r="G35" s="89"/>
      <c r="H35" s="21"/>
      <c r="I35" s="19"/>
      <c r="J35" s="22"/>
      <c r="K35" s="117"/>
      <c r="L35" s="117"/>
      <c r="M35" s="19"/>
      <c r="N35" s="41"/>
      <c r="O35" s="89"/>
      <c r="P35" s="38"/>
      <c r="Q35" s="37"/>
    </row>
    <row r="36" spans="2:17" ht="15">
      <c r="B36" s="119" t="s">
        <v>83</v>
      </c>
      <c r="C36" s="119"/>
      <c r="D36" s="119"/>
      <c r="E36" s="119"/>
      <c r="F36" s="56">
        <v>100</v>
      </c>
      <c r="G36" s="89"/>
      <c r="H36" s="42"/>
      <c r="I36" s="2"/>
      <c r="J36" s="2"/>
      <c r="K36" s="107"/>
      <c r="L36" s="107"/>
      <c r="M36" s="2"/>
      <c r="N36" s="43"/>
      <c r="P36" s="38"/>
      <c r="Q36" s="37"/>
    </row>
    <row r="37" spans="2:17" ht="15">
      <c r="B37" s="120" t="s">
        <v>85</v>
      </c>
      <c r="C37" s="120"/>
      <c r="D37" s="120"/>
      <c r="E37" s="120"/>
      <c r="F37" s="57">
        <v>-150</v>
      </c>
      <c r="H37" s="51" t="s">
        <v>62</v>
      </c>
      <c r="I37" s="98" t="s">
        <v>63</v>
      </c>
      <c r="J37" s="99"/>
      <c r="K37" s="51" t="s">
        <v>64</v>
      </c>
      <c r="L37" s="51" t="s">
        <v>65</v>
      </c>
      <c r="M37" s="46"/>
      <c r="N37" s="46"/>
      <c r="P37" s="38"/>
      <c r="Q37" s="37"/>
    </row>
    <row r="38" spans="2:17" ht="15.75" thickBot="1">
      <c r="B38" s="113"/>
      <c r="C38" s="113"/>
      <c r="D38" s="113"/>
      <c r="E38" s="113"/>
      <c r="F38" s="44"/>
      <c r="H38" s="122" t="s">
        <v>98</v>
      </c>
      <c r="I38" s="123" t="s">
        <v>99</v>
      </c>
      <c r="J38" s="124"/>
      <c r="K38" s="122">
        <v>1</v>
      </c>
      <c r="L38" s="125">
        <v>0</v>
      </c>
      <c r="M38" s="46"/>
      <c r="N38" s="46"/>
      <c r="P38" s="38"/>
      <c r="Q38" s="37"/>
    </row>
    <row r="39" spans="2:17" ht="15.75">
      <c r="B39" s="113"/>
      <c r="C39" s="113"/>
      <c r="D39" s="113"/>
      <c r="E39" s="113"/>
      <c r="F39" s="44"/>
      <c r="H39" s="48"/>
      <c r="I39" s="48"/>
      <c r="J39" s="48"/>
      <c r="K39" s="48"/>
      <c r="L39" s="48"/>
      <c r="M39" s="46"/>
      <c r="N39" s="46"/>
      <c r="P39" s="38"/>
      <c r="Q39" s="37"/>
    </row>
    <row r="40" spans="2:17" ht="15.75">
      <c r="B40" s="113"/>
      <c r="C40" s="113"/>
      <c r="D40" s="113"/>
      <c r="E40" s="113"/>
      <c r="F40" s="44"/>
      <c r="H40" s="53"/>
      <c r="I40" s="53"/>
      <c r="J40" s="53"/>
      <c r="K40" s="52"/>
      <c r="L40" s="51" t="s">
        <v>71</v>
      </c>
      <c r="M40" s="51" t="s">
        <v>72</v>
      </c>
      <c r="N40" s="51" t="s">
        <v>73</v>
      </c>
      <c r="P40" s="45"/>
      <c r="Q40" s="37"/>
    </row>
    <row r="41" spans="2:14" ht="15.75" thickBot="1">
      <c r="B41" s="118"/>
      <c r="C41" s="118"/>
      <c r="D41" s="118"/>
      <c r="E41" s="118"/>
      <c r="F41" s="47"/>
      <c r="H41" s="54"/>
      <c r="I41" s="54"/>
      <c r="J41" s="54"/>
      <c r="K41" s="46"/>
      <c r="L41" s="49"/>
      <c r="M41" s="126">
        <v>220</v>
      </c>
      <c r="N41" s="50"/>
    </row>
    <row r="42" spans="2:6" ht="12.75">
      <c r="B42" s="97"/>
      <c r="C42" s="97"/>
      <c r="D42" s="97"/>
      <c r="E42" s="97"/>
      <c r="F42" s="97"/>
    </row>
    <row r="43" spans="2:6" ht="12.75">
      <c r="B43" s="97"/>
      <c r="C43" s="97"/>
      <c r="D43" s="97"/>
      <c r="E43" s="97"/>
      <c r="F43" s="97"/>
    </row>
  </sheetData>
  <sheetProtection/>
  <mergeCells count="63">
    <mergeCell ref="B40:E40"/>
    <mergeCell ref="B34:F34"/>
    <mergeCell ref="K34:L34"/>
    <mergeCell ref="B35:E35"/>
    <mergeCell ref="K35:L35"/>
    <mergeCell ref="B41:E41"/>
    <mergeCell ref="B36:E36"/>
    <mergeCell ref="K36:L36"/>
    <mergeCell ref="B37:E37"/>
    <mergeCell ref="B38:E38"/>
    <mergeCell ref="B39:E39"/>
    <mergeCell ref="C31:E31"/>
    <mergeCell ref="K31:L31"/>
    <mergeCell ref="C32:E32"/>
    <mergeCell ref="K32:L32"/>
    <mergeCell ref="B33:F33"/>
    <mergeCell ref="K33:L33"/>
    <mergeCell ref="C28:E28"/>
    <mergeCell ref="K28:L28"/>
    <mergeCell ref="C29:E29"/>
    <mergeCell ref="K29:L29"/>
    <mergeCell ref="C30:E30"/>
    <mergeCell ref="K30:L30"/>
    <mergeCell ref="G4:G36"/>
    <mergeCell ref="C5:F5"/>
    <mergeCell ref="C6:F6"/>
    <mergeCell ref="K19:L19"/>
    <mergeCell ref="K23:L23"/>
    <mergeCell ref="K24:L24"/>
    <mergeCell ref="K25:L25"/>
    <mergeCell ref="E26:F26"/>
    <mergeCell ref="K26:L26"/>
    <mergeCell ref="K27:L27"/>
    <mergeCell ref="P20:Q20"/>
    <mergeCell ref="K22:L22"/>
    <mergeCell ref="E21:F21"/>
    <mergeCell ref="K21:L21"/>
    <mergeCell ref="O4:O35"/>
    <mergeCell ref="P8:Q8"/>
    <mergeCell ref="C7:F7"/>
    <mergeCell ref="C8:F8"/>
    <mergeCell ref="C9:F9"/>
    <mergeCell ref="B23:C27"/>
    <mergeCell ref="B42:F43"/>
    <mergeCell ref="I37:J37"/>
    <mergeCell ref="I38:J38"/>
    <mergeCell ref="E14:F14"/>
    <mergeCell ref="H14:N14"/>
    <mergeCell ref="K15:L15"/>
    <mergeCell ref="K16:L16"/>
    <mergeCell ref="K17:L17"/>
    <mergeCell ref="E18:F18"/>
    <mergeCell ref="K18:L18"/>
    <mergeCell ref="A1:G1"/>
    <mergeCell ref="H1:Q3"/>
    <mergeCell ref="A2:A35"/>
    <mergeCell ref="C2:G2"/>
    <mergeCell ref="B3:G3"/>
    <mergeCell ref="C4:F4"/>
    <mergeCell ref="C10:F10"/>
    <mergeCell ref="B11:F11"/>
    <mergeCell ref="D12:D27"/>
    <mergeCell ref="K20:L20"/>
  </mergeCells>
  <printOptions/>
  <pageMargins left="0.39375" right="0.39375" top="0.39375" bottom="0.39375" header="0.5118055555555556" footer="0.5118055555555556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Phinix</dc:creator>
  <cp:keywords/>
  <dc:description/>
  <cp:lastModifiedBy>Phinix</cp:lastModifiedBy>
  <cp:lastPrinted>2010-08-15T08:32:49Z</cp:lastPrinted>
  <dcterms:created xsi:type="dcterms:W3CDTF">2009-10-31T23:30:52Z</dcterms:created>
  <dcterms:modified xsi:type="dcterms:W3CDTF">2014-02-24T10:32:02Z</dcterms:modified>
  <cp:category/>
  <cp:version/>
  <cp:contentType/>
  <cp:contentStatus/>
</cp:coreProperties>
</file>